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sap" state="visible" r:id="rId4"/>
    <sheet sheetId="2" name="Marj ve kâr oranı" state="visible" r:id="rId5"/>
    <sheet sheetId="3" name="Nasıl kullanılır" state="visible" r:id="rId6"/>
  </sheets>
  <calcPr calcId="171027" fullCalcOnLoad="1"/>
</workbook>
</file>

<file path=xl/sharedStrings.xml><?xml version="1.0" encoding="utf-8"?>
<sst xmlns="http://schemas.openxmlformats.org/spreadsheetml/2006/main" count="79" uniqueCount="72">
  <si>
    <t>Matbaa iş maliyeti ve satış fiyatı</t>
  </si>
  <si>
    <t>Örnek iş: 1.000 adet 85×55 mm kartvizit, 350 g kuşe, 4+4, iki yüz selefon. Sarı hücrelere kendi işini ve fiyatlarını yaz.</t>
  </si>
  <si>
    <t>GİRDİLER</t>
  </si>
  <si>
    <t>Adet</t>
  </si>
  <si>
    <t>teslim edilecek adet</t>
  </si>
  <si>
    <t>İş eni (mm)</t>
  </si>
  <si>
    <t>kesimli ebat</t>
  </si>
  <si>
    <t>İş boyu (mm)</t>
  </si>
  <si>
    <t>Taşma payı, her kenar (mm)</t>
  </si>
  <si>
    <t>matbaaların çoğu 3 mm ister</t>
  </si>
  <si>
    <t>Baskı tabakası eni (mm)</t>
  </si>
  <si>
    <t>makineye giren tabaka</t>
  </si>
  <si>
    <t>Baskı tabakası boyu (mm)</t>
  </si>
  <si>
    <t/>
  </si>
  <si>
    <t>Kâğıt gramajı (g/m²)</t>
  </si>
  <si>
    <t>ISO 536 tanımı: metrekare ağırlığı</t>
  </si>
  <si>
    <t>Kâğıt kg fiyatı (KDV hariç)</t>
  </si>
  <si>
    <t>tedarikçi faturandan</t>
  </si>
  <si>
    <t>Ayar ve fire payı (%)</t>
  </si>
  <si>
    <t>net tabakaya eklenir</t>
  </si>
  <si>
    <t>Ön yüz renk sayısı</t>
  </si>
  <si>
    <t>4 = CMYK</t>
  </si>
  <si>
    <t>Arka yüz renk sayısı</t>
  </si>
  <si>
    <t>tek yüzde 0</t>
  </si>
  <si>
    <t>Plaka birim fiyatı</t>
  </si>
  <si>
    <t>her renk bir plaka</t>
  </si>
  <si>
    <t>Bin tabaka baskı ücreti (yüz başına)</t>
  </si>
  <si>
    <t>Asgari baskı tirajı (tabaka)</t>
  </si>
  <si>
    <t>makinenin en az faturalanan tirajı</t>
  </si>
  <si>
    <t>Selefon m² fiyatı</t>
  </si>
  <si>
    <t>Selefonlu yüz sayısı (0/1/2)</t>
  </si>
  <si>
    <t>Kesim ve paketleme (sabit)</t>
  </si>
  <si>
    <t>Kargo / teslimat</t>
  </si>
  <si>
    <t>Genel gider payı (%)</t>
  </si>
  <si>
    <t>kira, enerji, personel; aylık gider ÷ aylık doğrudan maliyet</t>
  </si>
  <si>
    <t>Hedef kâr marjı (%, satış fiyatı üzerinden)</t>
  </si>
  <si>
    <t>kâr oranına çevirisi 'Marj ve kâr oranı' sayfasında</t>
  </si>
  <si>
    <t>KDV oranı (%)</t>
  </si>
  <si>
    <t>ticari baskıda genel oran %20 (7346 sayılı CK, 10.07.2023)</t>
  </si>
  <si>
    <t>SONUÇ (formül, değiştirme)</t>
  </si>
  <si>
    <t>Tabakaya sığan adet</t>
  </si>
  <si>
    <t>düz ve 90° döndürülmüş yerleşimin büyüğü</t>
  </si>
  <si>
    <t>Net tabaka</t>
  </si>
  <si>
    <t>Fire dahil tabaka</t>
  </si>
  <si>
    <t>Kâğıt (kg)</t>
  </si>
  <si>
    <t>Kâğıt maliyeti</t>
  </si>
  <si>
    <t>Plaka maliyeti</t>
  </si>
  <si>
    <t>Baskı maliyeti</t>
  </si>
  <si>
    <t>asgari tirajın altı asgari ücretten faturalanır</t>
  </si>
  <si>
    <t>Selefon maliyeti</t>
  </si>
  <si>
    <t>Doğrudan maliyet</t>
  </si>
  <si>
    <t>Genel gider payı</t>
  </si>
  <si>
    <t>Toplam maliyet</t>
  </si>
  <si>
    <t>Satış fiyatı (KDV hariç)</t>
  </si>
  <si>
    <t>maliyet ÷ (1 − marj)</t>
  </si>
  <si>
    <t>Kâr tutarı</t>
  </si>
  <si>
    <t>Kâr oranı (kâr ÷ maliyet)</t>
  </si>
  <si>
    <t>'matbaa kâr oranı' diye sorulan çarpan</t>
  </si>
  <si>
    <t>KDV</t>
  </si>
  <si>
    <t>KDV dahil teklif tutarı</t>
  </si>
  <si>
    <t>Adet fiyatı (KDV hariç)</t>
  </si>
  <si>
    <t>Heysengo rehberi · heysengo.com/rehber · 20.10.2026. Sarı hücreler senin girdin; örnek değerler piyasa fiyatı değildir.</t>
  </si>
  <si>
    <t>Marj (satış fiyatı üzerinden, %)</t>
  </si>
  <si>
    <t>Kâr oranı (maliyet üzerinden, %)</t>
  </si>
  <si>
    <t>Maliyetin üstüne %30 eklemek %30 marj değildir: %30 marj için maliyeti 0,70'e bölersin (kâr oranı %42,86).</t>
  </si>
  <si>
    <t>Nasıl kullanılır</t>
  </si>
  <si>
    <t>1. 'Hesap' sayfasında yalnız sarı hücreleri değiştir. Gri hücreler formüldür.</t>
  </si>
  <si>
    <t>2. Kâğıt, plaka, baskı ve selefon fiyatlarını kendi tedarikçi faturalarından yaz. Örnek değerler yer tutucudur, piyasa fiyatı değildir.</t>
  </si>
  <si>
    <t>3. Genel gider payı: son üç ayın kira, enerji, personel ve yazılım giderini topla, aynı dönemin doğrudan maliyet toplamına böl.</t>
  </si>
  <si>
    <t>4. Asgari baskı tirajı: makine 1.000 tabakanın altında da 1.000 tabaka ücreti alıyorsa 1000 yaz. Küçük işlerde plakayla birlikte maliyetin çoğunu bu kalem belirler.</t>
  </si>
  <si>
    <t>5. Dijital baskıda plaka ve asgari tiraj yoktur: plaka fiyatını 0, asgari tirajı 0 yap; bin tabaka ücretine tıklama ücretinin bin katını yaz.</t>
  </si>
  <si>
    <t>6. KDV: kartvizit, broşür, afiş gibi ticari baskı işleri genel orana (%20) tabidir. Kitap (II sayılı liste, %10) ve gazete-dergi (I sayılı liste, %1) basımında oran farklıdır; GİB 'Güncel KDV Oranları' belgesine bak.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</si>
</sst>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#,##0.00 &quot;₺&quot;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i/>
      <color rgb="FF777777"/>
      <sz val="9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2" borderId="0" xfId="0" applyNumberFormat="1" applyFill="1"/>
    <xf numFmtId="165" fontId="0" fillId="2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10" fontId="0" fillId="3" borderId="0" xfId="0" applyNumberFormat="1" applyFill="1"/>
    <xf numFmtId="0" fontId="4" fillId="0" borderId="0" xfId="0" applyFont="1"/>
    <xf numFmtId="2" fontId="0" fillId="0" borderId="0" xfId="0" applyNumberForma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FormatPr defaultRowHeight="15" outlineLevelRow="0" outlineLevelCol="0" x14ac:dyDescent="55"/>
  <cols>
    <col min="1" max="1" width="46" customWidth="1"/>
    <col min="2" max="2" width="18" customWidth="1"/>
    <col min="3" max="3" width="5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3" x14ac:dyDescent="0.25">
      <c r="A5" t="s">
        <v>3</v>
      </c>
      <c r="B5" s="4">
        <v>1000</v>
      </c>
      <c r="C5" t="s">
        <v>4</v>
      </c>
    </row>
    <row r="6" spans="1:3" x14ac:dyDescent="0.25">
      <c r="A6" t="s">
        <v>5</v>
      </c>
      <c r="B6" s="4">
        <v>85</v>
      </c>
      <c r="C6" t="s">
        <v>6</v>
      </c>
    </row>
    <row r="7" spans="1:3" x14ac:dyDescent="0.25">
      <c r="A7" t="s">
        <v>7</v>
      </c>
      <c r="B7" s="4">
        <v>55</v>
      </c>
      <c r="C7" t="s">
        <v>6</v>
      </c>
    </row>
    <row r="8" spans="1:3" x14ac:dyDescent="0.25">
      <c r="A8" t="s">
        <v>8</v>
      </c>
      <c r="B8" s="4">
        <v>3</v>
      </c>
      <c r="C8" t="s">
        <v>9</v>
      </c>
    </row>
    <row r="9" spans="1:3" x14ac:dyDescent="0.25">
      <c r="A9" t="s">
        <v>10</v>
      </c>
      <c r="B9" s="4">
        <v>350</v>
      </c>
      <c r="C9" t="s">
        <v>11</v>
      </c>
    </row>
    <row r="10" spans="1:3" x14ac:dyDescent="0.25">
      <c r="A10" t="s">
        <v>12</v>
      </c>
      <c r="B10" s="4">
        <v>500</v>
      </c>
      <c r="C10" t="s">
        <v>13</v>
      </c>
    </row>
    <row r="11" spans="1:3" x14ac:dyDescent="0.25">
      <c r="A11" t="s">
        <v>14</v>
      </c>
      <c r="B11" s="4">
        <v>350</v>
      </c>
      <c r="C11" t="s">
        <v>15</v>
      </c>
    </row>
    <row r="12" spans="1:3" x14ac:dyDescent="0.25">
      <c r="A12" t="s">
        <v>16</v>
      </c>
      <c r="B12" s="5">
        <v>60</v>
      </c>
      <c r="C12" t="s">
        <v>17</v>
      </c>
    </row>
    <row r="13" spans="1:3" x14ac:dyDescent="0.25">
      <c r="A13" t="s">
        <v>18</v>
      </c>
      <c r="B13" s="4">
        <v>10</v>
      </c>
      <c r="C13" t="s">
        <v>19</v>
      </c>
    </row>
    <row r="14" spans="1:3" x14ac:dyDescent="0.25">
      <c r="A14" t="s">
        <v>20</v>
      </c>
      <c r="B14" s="4">
        <v>4</v>
      </c>
      <c r="C14" t="s">
        <v>21</v>
      </c>
    </row>
    <row r="15" spans="1:3" x14ac:dyDescent="0.25">
      <c r="A15" t="s">
        <v>22</v>
      </c>
      <c r="B15" s="4">
        <v>4</v>
      </c>
      <c r="C15" t="s">
        <v>23</v>
      </c>
    </row>
    <row r="16" spans="1:3" x14ac:dyDescent="0.25">
      <c r="A16" t="s">
        <v>24</v>
      </c>
      <c r="B16" s="5">
        <v>250</v>
      </c>
      <c r="C16" t="s">
        <v>25</v>
      </c>
    </row>
    <row r="17" spans="1:3" x14ac:dyDescent="0.25">
      <c r="A17" t="s">
        <v>26</v>
      </c>
      <c r="B17" s="5">
        <v>400</v>
      </c>
      <c r="C17" t="s">
        <v>13</v>
      </c>
    </row>
    <row r="18" spans="1:3" x14ac:dyDescent="0.25">
      <c r="A18" t="s">
        <v>27</v>
      </c>
      <c r="B18" s="4">
        <v>1000</v>
      </c>
      <c r="C18" t="s">
        <v>28</v>
      </c>
    </row>
    <row r="19" spans="1:3" x14ac:dyDescent="0.25">
      <c r="A19" t="s">
        <v>29</v>
      </c>
      <c r="B19" s="5">
        <v>8</v>
      </c>
      <c r="C19" t="s">
        <v>13</v>
      </c>
    </row>
    <row r="20" spans="1:3" x14ac:dyDescent="0.25">
      <c r="A20" t="s">
        <v>30</v>
      </c>
      <c r="B20" s="4">
        <v>2</v>
      </c>
      <c r="C20" t="s">
        <v>13</v>
      </c>
    </row>
    <row r="21" spans="1:3" x14ac:dyDescent="0.25">
      <c r="A21" t="s">
        <v>31</v>
      </c>
      <c r="B21" s="5">
        <v>150</v>
      </c>
      <c r="C21" t="s">
        <v>13</v>
      </c>
    </row>
    <row r="22" spans="1:3" x14ac:dyDescent="0.25">
      <c r="A22" t="s">
        <v>32</v>
      </c>
      <c r="B22" s="5">
        <v>0</v>
      </c>
      <c r="C22" t="s">
        <v>13</v>
      </c>
    </row>
    <row r="23" spans="1:3" x14ac:dyDescent="0.25">
      <c r="A23" t="s">
        <v>33</v>
      </c>
      <c r="B23" s="4">
        <v>15</v>
      </c>
      <c r="C23" t="s">
        <v>34</v>
      </c>
    </row>
    <row r="24" spans="1:3" x14ac:dyDescent="0.25">
      <c r="A24" t="s">
        <v>35</v>
      </c>
      <c r="B24" s="4">
        <v>30</v>
      </c>
      <c r="C24" t="s">
        <v>36</v>
      </c>
    </row>
    <row r="25" spans="1:3" x14ac:dyDescent="0.25">
      <c r="A25" t="s">
        <v>37</v>
      </c>
      <c r="B25" s="4">
        <v>20</v>
      </c>
      <c r="C25" t="s">
        <v>38</v>
      </c>
    </row>
    <row r="27" spans="1:1" x14ac:dyDescent="0.25">
      <c r="A27" s="3" t="s">
        <v>39</v>
      </c>
    </row>
    <row r="28" spans="1:3" x14ac:dyDescent="0.25">
      <c r="A28" t="s">
        <v>40</v>
      </c>
      <c r="B28" s="6">
        <f>MAX(INT(B9/(B6+2*B8))*INT(B10/(B7+2*B8)),INT(B9/(B7+2*B8))*INT(B10/(B6+2*B8)))</f>
        <v>25</v>
      </c>
      <c r="C28" t="s">
        <v>41</v>
      </c>
    </row>
    <row r="29" spans="1:2" x14ac:dyDescent="0.25">
      <c r="A29" t="s">
        <v>42</v>
      </c>
      <c r="B29" s="6">
        <f>ROUNDUP(B5/B28,0)</f>
        <v>40</v>
      </c>
    </row>
    <row r="30" spans="1:2" x14ac:dyDescent="0.25">
      <c r="A30" t="s">
        <v>43</v>
      </c>
      <c r="B30" s="6">
        <f>ROUNDUP(B29*(1+B13/100),0)</f>
        <v>44</v>
      </c>
    </row>
    <row r="31" spans="1:2" x14ac:dyDescent="0.25">
      <c r="A31" t="s">
        <v>44</v>
      </c>
      <c r="B31" s="6">
        <f>B30*B9*B10/1000000*B11/1000</f>
        <v>2.695</v>
      </c>
    </row>
    <row r="32" spans="1:2" x14ac:dyDescent="0.25">
      <c r="A32" t="s">
        <v>45</v>
      </c>
      <c r="B32" s="7">
        <f>B31*B12</f>
        <v>161.7</v>
      </c>
    </row>
    <row r="33" spans="1:2" x14ac:dyDescent="0.25">
      <c r="A33" t="s">
        <v>46</v>
      </c>
      <c r="B33" s="7">
        <f>(B14+B15)*B16</f>
        <v>2000</v>
      </c>
    </row>
    <row r="34" spans="1:3" x14ac:dyDescent="0.25">
      <c r="A34" t="s">
        <v>47</v>
      </c>
      <c r="B34" s="7">
        <f>ROUNDUP(MAX(B30,B18)/1000,0)*B17*(IF(B14&gt;0,1,0)+IF(B15&gt;0,1,0))</f>
        <v>800</v>
      </c>
      <c r="C34" t="s">
        <v>48</v>
      </c>
    </row>
    <row r="35" spans="1:2" x14ac:dyDescent="0.25">
      <c r="A35" t="s">
        <v>49</v>
      </c>
      <c r="B35" s="7">
        <f>B30*B9*B10/1000000*B19*B20</f>
        <v>123.2</v>
      </c>
    </row>
    <row r="36" spans="1:2" x14ac:dyDescent="0.25">
      <c r="A36" t="s">
        <v>50</v>
      </c>
      <c r="B36" s="7">
        <f>B32+B33+B34+B35+B21+B22</f>
        <v>3234.9</v>
      </c>
    </row>
    <row r="37" spans="1:2" x14ac:dyDescent="0.25">
      <c r="A37" t="s">
        <v>51</v>
      </c>
      <c r="B37" s="7">
        <f>B36*B23/100</f>
        <v>485.23</v>
      </c>
    </row>
    <row r="38" spans="1:2" x14ac:dyDescent="0.25">
      <c r="A38" t="s">
        <v>52</v>
      </c>
      <c r="B38" s="7">
        <f>B36+B37</f>
        <v>3720.13</v>
      </c>
    </row>
    <row r="39" spans="1:3" x14ac:dyDescent="0.25">
      <c r="A39" t="s">
        <v>53</v>
      </c>
      <c r="B39" s="7">
        <f>B38/(1-B24/100)</f>
        <v>5314.48</v>
      </c>
      <c r="C39" t="s">
        <v>54</v>
      </c>
    </row>
    <row r="40" spans="1:2" x14ac:dyDescent="0.25">
      <c r="A40" t="s">
        <v>55</v>
      </c>
      <c r="B40" s="7">
        <f>B39-B38</f>
        <v>1594.34</v>
      </c>
    </row>
    <row r="41" spans="1:3" x14ac:dyDescent="0.25">
      <c r="A41" t="s">
        <v>56</v>
      </c>
      <c r="B41" s="8">
        <f>B40/B38</f>
        <v>0.4286</v>
      </c>
      <c r="C41" t="s">
        <v>57</v>
      </c>
    </row>
    <row r="42" spans="1:2" x14ac:dyDescent="0.25">
      <c r="A42" t="s">
        <v>58</v>
      </c>
      <c r="B42" s="7">
        <f>B39*B25/100</f>
        <v>1062.9</v>
      </c>
    </row>
    <row r="43" spans="1:2" x14ac:dyDescent="0.25">
      <c r="A43" t="s">
        <v>59</v>
      </c>
      <c r="B43" s="7">
        <f>B39+B42</f>
        <v>6377.37</v>
      </c>
    </row>
    <row r="44" spans="1:2" x14ac:dyDescent="0.25">
      <c r="A44" t="s">
        <v>60</v>
      </c>
      <c r="B44" s="7">
        <f>B39/B5</f>
        <v>5.31</v>
      </c>
    </row>
    <row r="46" spans="1:1" x14ac:dyDescent="0.25">
      <c r="A46" s="9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2" width="30" customWidth="1"/>
  </cols>
  <sheetData>
    <row r="1" spans="1:2" s="3" customFormat="1" x14ac:dyDescent="0.25">
      <c r="A1" s="3" t="s">
        <v>62</v>
      </c>
      <c r="B1" s="3" t="s">
        <v>63</v>
      </c>
    </row>
    <row r="2" spans="1:2" x14ac:dyDescent="0.25">
      <c r="A2">
        <v>10</v>
      </c>
      <c r="B2" s="10">
        <f>A2/(100-A2)*100</f>
        <v>11.11</v>
      </c>
    </row>
    <row r="3" spans="1:2" x14ac:dyDescent="0.25">
      <c r="A3">
        <v>15</v>
      </c>
      <c r="B3" s="10">
        <f>A3/(100-A3)*100</f>
        <v>17.65</v>
      </c>
    </row>
    <row r="4" spans="1:2" x14ac:dyDescent="0.25">
      <c r="A4">
        <v>20</v>
      </c>
      <c r="B4" s="10">
        <f>A4/(100-A4)*100</f>
        <v>25</v>
      </c>
    </row>
    <row r="5" spans="1:2" x14ac:dyDescent="0.25">
      <c r="A5">
        <v>25</v>
      </c>
      <c r="B5" s="10">
        <f>A5/(100-A5)*100</f>
        <v>33.33</v>
      </c>
    </row>
    <row r="6" spans="1:2" x14ac:dyDescent="0.25">
      <c r="A6">
        <v>30</v>
      </c>
      <c r="B6" s="10">
        <f>A6/(100-A6)*100</f>
        <v>42.86</v>
      </c>
    </row>
    <row r="7" spans="1:2" x14ac:dyDescent="0.25">
      <c r="A7">
        <v>35</v>
      </c>
      <c r="B7" s="10">
        <f>A7/(100-A7)*100</f>
        <v>53.85</v>
      </c>
    </row>
    <row r="8" spans="1:2" x14ac:dyDescent="0.25">
      <c r="A8">
        <v>40</v>
      </c>
      <c r="B8" s="10">
        <f>A8/(100-A8)*100</f>
        <v>66.67</v>
      </c>
    </row>
    <row r="9" spans="1:2" x14ac:dyDescent="0.25">
      <c r="A9">
        <v>45</v>
      </c>
      <c r="B9" s="10">
        <f>A9/(100-A9)*100</f>
        <v>81.82</v>
      </c>
    </row>
    <row r="10" spans="1:2" x14ac:dyDescent="0.25">
      <c r="A10">
        <v>50</v>
      </c>
      <c r="B10" s="10">
        <f>A10/(100-A10)*100</f>
        <v>100</v>
      </c>
    </row>
    <row r="11" spans="1:2" x14ac:dyDescent="0.25">
      <c r="A11">
        <v>55</v>
      </c>
      <c r="B11" s="10">
        <f>A11/(100-A11)*100</f>
        <v>122.22</v>
      </c>
    </row>
    <row r="12" spans="1:2" x14ac:dyDescent="0.25">
      <c r="A12">
        <v>60</v>
      </c>
      <c r="B12" s="10">
        <f>A12/(100-A12)*100</f>
        <v>150</v>
      </c>
    </row>
    <row r="14" spans="1:1" x14ac:dyDescent="0.25">
      <c r="A14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1" t="s">
        <v>65</v>
      </c>
    </row>
    <row r="2" spans="1:1" x14ac:dyDescent="0.25">
      <c r="A2" s="12" t="s">
        <v>66</v>
      </c>
    </row>
    <row r="3" spans="1:1" x14ac:dyDescent="0.25">
      <c r="A3" s="12" t="s">
        <v>67</v>
      </c>
    </row>
    <row r="4" spans="1:1" x14ac:dyDescent="0.25">
      <c r="A4" s="12" t="s">
        <v>68</v>
      </c>
    </row>
    <row r="5" spans="1:1" x14ac:dyDescent="0.25">
      <c r="A5" s="12" t="s">
        <v>69</v>
      </c>
    </row>
    <row r="6" spans="1:1" x14ac:dyDescent="0.25">
      <c r="A6" s="12" t="s">
        <v>70</v>
      </c>
    </row>
    <row r="7" spans="1:1" x14ac:dyDescent="0.25">
      <c r="A7" s="12" t="s">
        <v>71</v>
      </c>
    </row>
    <row r="8" spans="1:1" x14ac:dyDescent="0.25">
      <c r="A8" s="1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Hesap</vt:lpstr>
      <vt:lpstr>Marj ve kâr oranı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Heysengo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